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9165" activeTab="0"/>
  </bookViews>
  <sheets>
    <sheet name="Смета" sheetId="1" r:id="rId1"/>
  </sheets>
  <definedNames>
    <definedName name="_xlnm.Print_Area" localSheetId="0">'Смета'!$A$1:$AG$33</definedName>
  </definedNames>
  <calcPr fullCalcOnLoad="1"/>
</workbook>
</file>

<file path=xl/sharedStrings.xml><?xml version="1.0" encoding="utf-8"?>
<sst xmlns="http://schemas.openxmlformats.org/spreadsheetml/2006/main" count="74" uniqueCount="70">
  <si>
    <t>Номер</t>
  </si>
  <si>
    <t>Наименование работ</t>
  </si>
  <si>
    <t>Номер единичной расценки</t>
  </si>
  <si>
    <t>Единица измерения</t>
  </si>
  <si>
    <t>Выполнено работ</t>
  </si>
  <si>
    <t>по
поряд-
ку</t>
  </si>
  <si>
    <t>позиции по смете</t>
  </si>
  <si>
    <t>количество</t>
  </si>
  <si>
    <t>цена за единицу,
руб.</t>
  </si>
  <si>
    <t>стоимость,
руб.</t>
  </si>
  <si>
    <t>1.1</t>
  </si>
  <si>
    <t>Итого</t>
  </si>
  <si>
    <t>Перевозка рабочих - 0,85 %</t>
  </si>
  <si>
    <t>1.2</t>
  </si>
  <si>
    <t xml:space="preserve"> ЛОКАЛЬНЫЙ СМЕТНЫЙ РАСЧЕТ </t>
  </si>
  <si>
    <t>22</t>
  </si>
  <si>
    <t>1.3</t>
  </si>
  <si>
    <t>1.4</t>
  </si>
  <si>
    <t>ЭСНиЕРс 01-11-002-07</t>
  </si>
  <si>
    <t>100 т</t>
  </si>
  <si>
    <t>Итого по ЭСНиЕРС</t>
  </si>
  <si>
    <t xml:space="preserve">Итого по ГЭСН </t>
  </si>
  <si>
    <t>НДС 20%</t>
  </si>
  <si>
    <t xml:space="preserve">Всего </t>
  </si>
  <si>
    <t>м3</t>
  </si>
  <si>
    <t>16</t>
  </si>
  <si>
    <t xml:space="preserve">Планировка автогрейдером </t>
  </si>
  <si>
    <t>ГЭСН01-02-027-02</t>
  </si>
  <si>
    <t>1000 м2</t>
  </si>
  <si>
    <t xml:space="preserve">При перевозке грузов 1-го класса по дорогам с усовершенствованным типом покрытия на расстояние свыше 3 км принимать на каждый километр: грузоподъемность 10т </t>
  </si>
  <si>
    <t>1.5</t>
  </si>
  <si>
    <t>1.6</t>
  </si>
  <si>
    <t>167</t>
  </si>
  <si>
    <t>Исправление профиля оснований: щебеночных с добавлением нового материала (Добавление щебня в основание при устройстве ямочного ремонта а/б покрытия)</t>
  </si>
  <si>
    <t>ГЭСНр68-9-1</t>
  </si>
  <si>
    <t>5</t>
  </si>
  <si>
    <t>Уплотнение грунта самоходным катком на пневмоколесном ходу: 16 т</t>
  </si>
  <si>
    <t>ЭСНиЕРс01-01-003-01</t>
  </si>
  <si>
    <t>Итого по ГЭСН с индекс-дефлятором 1*1,036*1,039</t>
  </si>
  <si>
    <t>59</t>
  </si>
  <si>
    <t>02.2.05.04-0089</t>
  </si>
  <si>
    <t>Щебень из природного камня для строительных работ марка 600, фракция 40-70 мм</t>
  </si>
  <si>
    <t>Щебень из природного камня для строительных работ марка 600, фракция 10-20 мм</t>
  </si>
  <si>
    <t>57</t>
  </si>
  <si>
    <t>02.2.05.04-0087</t>
  </si>
  <si>
    <t>1.7</t>
  </si>
  <si>
    <t>11</t>
  </si>
  <si>
    <t>Разработка грунта с перемещением до 10 м бульдозерами мощностью: 79 кВт (108 л.с.), группа грунтов 2</t>
  </si>
  <si>
    <t>ГЭСН01-01-030-06</t>
  </si>
  <si>
    <t>1000 м3</t>
  </si>
  <si>
    <t>Устройство подстилающих и выравнивающих слоев оснований: из песка</t>
  </si>
  <si>
    <t>ГЭСН27-04-001-01</t>
  </si>
  <si>
    <t>100м3</t>
  </si>
  <si>
    <t>12 см</t>
  </si>
  <si>
    <t>54</t>
  </si>
  <si>
    <t>18 см</t>
  </si>
  <si>
    <t>Приложение № _____ к договору  ПОДРЯДА № ___ от ___________________г.</t>
  </si>
  <si>
    <t>1.8</t>
  </si>
  <si>
    <t>Выполнение работ по Устройству щебеночного покрытия ул. Углянской станицы Преображенской</t>
  </si>
  <si>
    <t xml:space="preserve">Доставка Песка природного </t>
  </si>
  <si>
    <t>кругорейс</t>
  </si>
  <si>
    <t>1.10</t>
  </si>
  <si>
    <t>1.11</t>
  </si>
  <si>
    <t>1 знак</t>
  </si>
  <si>
    <t>Установка и последующий демонтаж временных дорожных знаков</t>
  </si>
  <si>
    <t>ЭСНиЕРс 01-11-002-09</t>
  </si>
  <si>
    <t>ЭСНиЕРс 01-11-002-10</t>
  </si>
  <si>
    <t>35</t>
  </si>
  <si>
    <t>19</t>
  </si>
  <si>
    <t>Итого по ЭСНиЕРС с индекс-дефлятором 2014-2021гг 78*1,155*1,071*1,037*1,029*1,045*1,032*1,036*1039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</si>
</sst>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</numFmts>
  <fonts count="55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horizontal="right" vertical="top"/>
    </xf>
    <xf numFmtId="0" fontId="53" fillId="0" borderId="0" xfId="0" applyNumberFormat="1" applyFont="1" applyAlignment="1">
      <alignment horizontal="left" vertical="top"/>
    </xf>
    <xf numFmtId="49" fontId="53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view="pageBreakPreview" zoomScale="90" zoomScaleSheetLayoutView="90" zoomScalePageLayoutView="0" workbookViewId="0" topLeftCell="A2">
      <selection activeCell="V5" sqref="V5"/>
    </sheetView>
  </sheetViews>
  <sheetFormatPr defaultColWidth="9.00390625" defaultRowHeight="12.75"/>
  <cols>
    <col min="1" max="1" width="1.25" style="0" customWidth="1"/>
    <col min="2" max="2" width="6.25390625" style="0" customWidth="1"/>
    <col min="3" max="4" width="0.875" style="0" customWidth="1"/>
    <col min="5" max="5" width="7.375" style="0" customWidth="1"/>
    <col min="6" max="6" width="2.875" style="0" customWidth="1"/>
    <col min="7" max="7" width="1.75390625" style="0" customWidth="1"/>
    <col min="9" max="9" width="10.25390625" style="0" customWidth="1"/>
    <col min="10" max="10" width="1.875" style="0" customWidth="1"/>
    <col min="12" max="12" width="6.75390625" style="0" customWidth="1"/>
    <col min="13" max="13" width="1.875" style="0" customWidth="1"/>
    <col min="14" max="14" width="2.25390625" style="0" customWidth="1"/>
    <col min="15" max="15" width="5.75390625" style="0" customWidth="1"/>
    <col min="16" max="16" width="7.125" style="0" customWidth="1"/>
    <col min="17" max="17" width="3.25390625" style="0" customWidth="1"/>
    <col min="18" max="18" width="2.25390625" style="0" customWidth="1"/>
    <col min="19" max="19" width="6.25390625" style="0" customWidth="1"/>
    <col min="20" max="20" width="1.25" style="0" customWidth="1"/>
    <col min="21" max="21" width="3.75390625" style="0" customWidth="1"/>
    <col min="22" max="22" width="2.00390625" style="0" customWidth="1"/>
    <col min="23" max="23" width="3.625" style="0" customWidth="1"/>
    <col min="24" max="24" width="4.375" style="0" customWidth="1"/>
    <col min="25" max="25" width="2.375" style="0" customWidth="1"/>
    <col min="26" max="26" width="3.125" style="0" customWidth="1"/>
    <col min="27" max="27" width="5.125" style="0" customWidth="1"/>
    <col min="28" max="28" width="2.375" style="0" customWidth="1"/>
    <col min="29" max="29" width="8.25390625" style="0" customWidth="1"/>
    <col min="30" max="30" width="1.37890625" style="0" customWidth="1"/>
    <col min="31" max="31" width="4.375" style="0" customWidth="1"/>
    <col min="32" max="32" width="6.375" style="0" customWidth="1"/>
    <col min="33" max="33" width="6.75390625" style="0" customWidth="1"/>
    <col min="34" max="34" width="12.125" style="0" customWidth="1"/>
  </cols>
  <sheetData>
    <row r="1" spans="19:33" ht="12.75" hidden="1">
      <c r="S1" s="27" t="s">
        <v>56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9:33" ht="12.75"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9:33" ht="12.75"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9:33" ht="12.75"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27" ht="12.75">
      <c r="A5" s="9"/>
      <c r="B5" s="1"/>
      <c r="C5" s="2"/>
      <c r="D5" s="3"/>
      <c r="E5" s="4"/>
      <c r="F5" s="5"/>
      <c r="G5" s="5"/>
      <c r="H5" s="5"/>
      <c r="I5" s="5"/>
      <c r="U5" s="5"/>
      <c r="V5" s="6"/>
      <c r="W5" s="5"/>
      <c r="X5" s="5"/>
      <c r="Y5" s="5"/>
      <c r="Z5" s="7"/>
      <c r="AA5" s="7"/>
    </row>
    <row r="6" spans="1:27" ht="12.75" hidden="1">
      <c r="A6" s="10"/>
      <c r="B6" s="1"/>
      <c r="C6" s="2"/>
      <c r="D6" s="3"/>
      <c r="E6" s="4"/>
      <c r="F6" s="5"/>
      <c r="G6" s="5"/>
      <c r="H6" s="5"/>
      <c r="I6" s="5"/>
      <c r="U6" s="8"/>
      <c r="V6" s="8"/>
      <c r="W6" s="8"/>
      <c r="X6" s="8"/>
      <c r="Y6" s="8"/>
      <c r="Z6" s="8"/>
      <c r="AA6" s="8"/>
    </row>
    <row r="7" spans="1:27" ht="18" customHeight="1" hidden="1">
      <c r="A7" s="10"/>
      <c r="B7" s="1"/>
      <c r="C7" s="2"/>
      <c r="D7" s="3"/>
      <c r="E7" s="4"/>
      <c r="F7" s="5"/>
      <c r="G7" s="5"/>
      <c r="H7" s="5"/>
      <c r="I7" s="5"/>
      <c r="U7" s="5"/>
      <c r="V7" s="8"/>
      <c r="W7" s="5"/>
      <c r="X7" s="5"/>
      <c r="Y7" s="5"/>
      <c r="Z7" s="7"/>
      <c r="AA7" s="7"/>
    </row>
    <row r="8" spans="1:27" ht="12.75" hidden="1">
      <c r="A8" s="26"/>
      <c r="B8" s="19"/>
      <c r="C8" s="2"/>
      <c r="D8" s="3"/>
      <c r="E8" s="4"/>
      <c r="F8" s="5"/>
      <c r="G8" s="5"/>
      <c r="H8" s="5"/>
      <c r="I8" s="5"/>
      <c r="U8" s="5"/>
      <c r="V8" s="26"/>
      <c r="W8" s="17"/>
      <c r="X8" s="5"/>
      <c r="Y8" s="5"/>
      <c r="Z8" s="7"/>
      <c r="AA8" s="7"/>
    </row>
    <row r="9" spans="1:27" ht="12.75" hidden="1">
      <c r="A9" s="18"/>
      <c r="B9" s="19"/>
      <c r="C9" s="2"/>
      <c r="D9" s="3"/>
      <c r="E9" s="4"/>
      <c r="F9" s="5"/>
      <c r="G9" s="5"/>
      <c r="H9" s="5"/>
      <c r="I9" s="5"/>
      <c r="U9" s="5"/>
      <c r="V9" s="16"/>
      <c r="W9" s="17"/>
      <c r="X9" s="5"/>
      <c r="Y9" s="5"/>
      <c r="Z9" s="7"/>
      <c r="AA9" s="7"/>
    </row>
    <row r="10" spans="1:33" ht="15.75">
      <c r="A10" s="108" t="s">
        <v>14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33" ht="19.5" customHeight="1">
      <c r="A11" s="50" t="s">
        <v>58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s="11" customFormat="1" ht="15" customHeight="1">
      <c r="A12" s="98" t="s">
        <v>0</v>
      </c>
      <c r="B12" s="98"/>
      <c r="C12" s="98"/>
      <c r="D12" s="98"/>
      <c r="E12" s="98"/>
      <c r="F12" s="99" t="s">
        <v>1</v>
      </c>
      <c r="G12" s="99"/>
      <c r="H12" s="99"/>
      <c r="I12" s="99"/>
      <c r="J12" s="99"/>
      <c r="K12" s="99"/>
      <c r="L12" s="99"/>
      <c r="M12" s="99"/>
      <c r="N12" s="99"/>
      <c r="O12" s="100" t="s">
        <v>2</v>
      </c>
      <c r="P12" s="101"/>
      <c r="Q12" s="100" t="s">
        <v>3</v>
      </c>
      <c r="R12" s="101"/>
      <c r="S12" s="101"/>
      <c r="T12" s="112"/>
      <c r="U12" s="104" t="s">
        <v>4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5"/>
    </row>
    <row r="13" spans="1:33" s="11" customFormat="1" ht="45.75" customHeight="1">
      <c r="A13" s="104" t="s">
        <v>5</v>
      </c>
      <c r="B13" s="105"/>
      <c r="C13" s="106" t="s">
        <v>6</v>
      </c>
      <c r="D13" s="106"/>
      <c r="E13" s="106"/>
      <c r="F13" s="99"/>
      <c r="G13" s="99"/>
      <c r="H13" s="99"/>
      <c r="I13" s="99"/>
      <c r="J13" s="99"/>
      <c r="K13" s="99"/>
      <c r="L13" s="99"/>
      <c r="M13" s="99"/>
      <c r="N13" s="99"/>
      <c r="O13" s="102"/>
      <c r="P13" s="103"/>
      <c r="Q13" s="102"/>
      <c r="R13" s="103"/>
      <c r="S13" s="103"/>
      <c r="T13" s="113"/>
      <c r="U13" s="109" t="s">
        <v>7</v>
      </c>
      <c r="V13" s="110"/>
      <c r="W13" s="110"/>
      <c r="X13" s="111"/>
      <c r="Y13" s="106" t="s">
        <v>8</v>
      </c>
      <c r="Z13" s="106"/>
      <c r="AA13" s="106"/>
      <c r="AB13" s="106"/>
      <c r="AC13" s="106"/>
      <c r="AD13" s="106" t="s">
        <v>9</v>
      </c>
      <c r="AE13" s="106"/>
      <c r="AF13" s="106"/>
      <c r="AG13" s="106"/>
    </row>
    <row r="14" spans="1:33" s="12" customFormat="1" ht="12.75" customHeight="1">
      <c r="A14" s="99">
        <v>1</v>
      </c>
      <c r="B14" s="99"/>
      <c r="C14" s="99">
        <v>2</v>
      </c>
      <c r="D14" s="99"/>
      <c r="E14" s="99"/>
      <c r="F14" s="99">
        <v>3</v>
      </c>
      <c r="G14" s="99"/>
      <c r="H14" s="99"/>
      <c r="I14" s="99"/>
      <c r="J14" s="99"/>
      <c r="K14" s="99"/>
      <c r="L14" s="99"/>
      <c r="M14" s="99"/>
      <c r="N14" s="99"/>
      <c r="O14" s="109">
        <v>4</v>
      </c>
      <c r="P14" s="110"/>
      <c r="Q14" s="109">
        <v>5</v>
      </c>
      <c r="R14" s="110"/>
      <c r="S14" s="110"/>
      <c r="T14" s="111"/>
      <c r="U14" s="109">
        <v>6</v>
      </c>
      <c r="V14" s="110"/>
      <c r="W14" s="110"/>
      <c r="X14" s="111"/>
      <c r="Y14" s="99">
        <v>7</v>
      </c>
      <c r="Z14" s="99"/>
      <c r="AA14" s="99"/>
      <c r="AB14" s="99"/>
      <c r="AC14" s="99"/>
      <c r="AD14" s="99">
        <v>8</v>
      </c>
      <c r="AE14" s="99"/>
      <c r="AF14" s="99"/>
      <c r="AG14" s="99"/>
    </row>
    <row r="15" spans="1:33" s="12" customFormat="1" ht="45.75" customHeight="1">
      <c r="A15" s="57" t="s">
        <v>10</v>
      </c>
      <c r="B15" s="58"/>
      <c r="C15" s="57" t="s">
        <v>46</v>
      </c>
      <c r="D15" s="59"/>
      <c r="E15" s="58"/>
      <c r="F15" s="42" t="s">
        <v>47</v>
      </c>
      <c r="G15" s="49"/>
      <c r="H15" s="49"/>
      <c r="I15" s="49"/>
      <c r="J15" s="49"/>
      <c r="K15" s="49"/>
      <c r="L15" s="49"/>
      <c r="M15" s="49"/>
      <c r="N15" s="43"/>
      <c r="O15" s="42" t="s">
        <v>48</v>
      </c>
      <c r="P15" s="43"/>
      <c r="Q15" s="60" t="s">
        <v>49</v>
      </c>
      <c r="R15" s="61"/>
      <c r="S15" s="61"/>
      <c r="T15" s="62"/>
      <c r="U15" s="71">
        <v>0.314</v>
      </c>
      <c r="V15" s="72"/>
      <c r="W15" s="72"/>
      <c r="X15" s="73"/>
      <c r="Y15" s="51">
        <v>8942</v>
      </c>
      <c r="Z15" s="52"/>
      <c r="AA15" s="52"/>
      <c r="AB15" s="52"/>
      <c r="AC15" s="53"/>
      <c r="AD15" s="54">
        <f>U15*Y15</f>
        <v>2807.788</v>
      </c>
      <c r="AE15" s="55"/>
      <c r="AF15" s="55"/>
      <c r="AG15" s="56"/>
    </row>
    <row r="16" spans="1:34" s="12" customFormat="1" ht="33.75" customHeight="1">
      <c r="A16" s="57" t="s">
        <v>13</v>
      </c>
      <c r="B16" s="58"/>
      <c r="C16" s="57" t="s">
        <v>54</v>
      </c>
      <c r="D16" s="59"/>
      <c r="E16" s="58"/>
      <c r="F16" s="42" t="s">
        <v>50</v>
      </c>
      <c r="G16" s="49"/>
      <c r="H16" s="49"/>
      <c r="I16" s="49"/>
      <c r="J16" s="49"/>
      <c r="K16" s="49"/>
      <c r="L16" s="49"/>
      <c r="M16" s="49"/>
      <c r="N16" s="43"/>
      <c r="O16" s="42" t="s">
        <v>51</v>
      </c>
      <c r="P16" s="43"/>
      <c r="Q16" s="60" t="s">
        <v>52</v>
      </c>
      <c r="R16" s="66"/>
      <c r="S16" s="66"/>
      <c r="T16" s="67"/>
      <c r="U16" s="51">
        <v>1.12</v>
      </c>
      <c r="V16" s="52"/>
      <c r="W16" s="52"/>
      <c r="X16" s="53"/>
      <c r="Y16" s="51">
        <v>92919</v>
      </c>
      <c r="Z16" s="52"/>
      <c r="AA16" s="52"/>
      <c r="AB16" s="52"/>
      <c r="AC16" s="53"/>
      <c r="AD16" s="54">
        <f aca="true" t="shared" si="0" ref="AD16:AD21">U16*Y16</f>
        <v>104069.28000000001</v>
      </c>
      <c r="AE16" s="55"/>
      <c r="AF16" s="55"/>
      <c r="AG16" s="56"/>
      <c r="AH16" s="12" t="s">
        <v>53</v>
      </c>
    </row>
    <row r="17" spans="1:33" s="12" customFormat="1" ht="66" customHeight="1">
      <c r="A17" s="57" t="s">
        <v>16</v>
      </c>
      <c r="B17" s="58"/>
      <c r="C17" s="95" t="s">
        <v>15</v>
      </c>
      <c r="D17" s="96"/>
      <c r="E17" s="97"/>
      <c r="F17" s="42" t="s">
        <v>33</v>
      </c>
      <c r="G17" s="49"/>
      <c r="H17" s="49"/>
      <c r="I17" s="49"/>
      <c r="J17" s="49"/>
      <c r="K17" s="49"/>
      <c r="L17" s="49"/>
      <c r="M17" s="49"/>
      <c r="N17" s="43"/>
      <c r="O17" s="42" t="s">
        <v>34</v>
      </c>
      <c r="P17" s="43"/>
      <c r="Q17" s="68" t="s">
        <v>28</v>
      </c>
      <c r="R17" s="69"/>
      <c r="S17" s="69"/>
      <c r="T17" s="70"/>
      <c r="U17" s="51">
        <v>0.98</v>
      </c>
      <c r="V17" s="52"/>
      <c r="W17" s="52"/>
      <c r="X17" s="53"/>
      <c r="Y17" s="51">
        <v>129875</v>
      </c>
      <c r="Z17" s="52"/>
      <c r="AA17" s="52"/>
      <c r="AB17" s="52"/>
      <c r="AC17" s="53"/>
      <c r="AD17" s="54">
        <f t="shared" si="0"/>
        <v>127277.5</v>
      </c>
      <c r="AE17" s="55"/>
      <c r="AF17" s="55"/>
      <c r="AG17" s="56"/>
    </row>
    <row r="18" spans="1:34" s="12" customFormat="1" ht="32.25" customHeight="1">
      <c r="A18" s="57" t="s">
        <v>17</v>
      </c>
      <c r="B18" s="58"/>
      <c r="C18" s="95" t="s">
        <v>39</v>
      </c>
      <c r="D18" s="96"/>
      <c r="E18" s="97"/>
      <c r="F18" s="42" t="s">
        <v>41</v>
      </c>
      <c r="G18" s="49"/>
      <c r="H18" s="49"/>
      <c r="I18" s="49"/>
      <c r="J18" s="49"/>
      <c r="K18" s="49"/>
      <c r="L18" s="49"/>
      <c r="M18" s="49"/>
      <c r="N18" s="43"/>
      <c r="O18" s="42" t="s">
        <v>40</v>
      </c>
      <c r="P18" s="43"/>
      <c r="Q18" s="68" t="s">
        <v>24</v>
      </c>
      <c r="R18" s="69"/>
      <c r="S18" s="69"/>
      <c r="T18" s="70"/>
      <c r="U18" s="51">
        <v>234.69</v>
      </c>
      <c r="V18" s="52"/>
      <c r="W18" s="52"/>
      <c r="X18" s="53"/>
      <c r="Y18" s="51">
        <v>1397</v>
      </c>
      <c r="Z18" s="52"/>
      <c r="AA18" s="52"/>
      <c r="AB18" s="52"/>
      <c r="AC18" s="53"/>
      <c r="AD18" s="54">
        <f>U18*Y18</f>
        <v>327861.93</v>
      </c>
      <c r="AE18" s="55"/>
      <c r="AF18" s="55"/>
      <c r="AG18" s="56"/>
      <c r="AH18" s="25" t="s">
        <v>55</v>
      </c>
    </row>
    <row r="19" spans="1:34" s="12" customFormat="1" ht="30" customHeight="1">
      <c r="A19" s="57" t="s">
        <v>30</v>
      </c>
      <c r="B19" s="58"/>
      <c r="C19" s="95" t="s">
        <v>43</v>
      </c>
      <c r="D19" s="96"/>
      <c r="E19" s="97"/>
      <c r="F19" s="42" t="s">
        <v>42</v>
      </c>
      <c r="G19" s="49"/>
      <c r="H19" s="49"/>
      <c r="I19" s="49"/>
      <c r="J19" s="49"/>
      <c r="K19" s="49"/>
      <c r="L19" s="49"/>
      <c r="M19" s="49"/>
      <c r="N19" s="43"/>
      <c r="O19" s="42" t="s">
        <v>44</v>
      </c>
      <c r="P19" s="43"/>
      <c r="Q19" s="68" t="s">
        <v>24</v>
      </c>
      <c r="R19" s="69"/>
      <c r="S19" s="69"/>
      <c r="T19" s="70"/>
      <c r="U19" s="51">
        <v>17.68</v>
      </c>
      <c r="V19" s="52"/>
      <c r="W19" s="52"/>
      <c r="X19" s="53"/>
      <c r="Y19" s="51">
        <v>1615</v>
      </c>
      <c r="Z19" s="52"/>
      <c r="AA19" s="52"/>
      <c r="AB19" s="52"/>
      <c r="AC19" s="53"/>
      <c r="AD19" s="54">
        <f t="shared" si="0"/>
        <v>28553.2</v>
      </c>
      <c r="AE19" s="55"/>
      <c r="AF19" s="55"/>
      <c r="AG19" s="56"/>
      <c r="AH19" s="25"/>
    </row>
    <row r="20" spans="1:34" s="12" customFormat="1" ht="30.75" customHeight="1">
      <c r="A20" s="57" t="s">
        <v>31</v>
      </c>
      <c r="B20" s="58"/>
      <c r="C20" s="57" t="s">
        <v>25</v>
      </c>
      <c r="D20" s="59"/>
      <c r="E20" s="58"/>
      <c r="F20" s="42" t="s">
        <v>26</v>
      </c>
      <c r="G20" s="49"/>
      <c r="H20" s="49"/>
      <c r="I20" s="49"/>
      <c r="J20" s="49"/>
      <c r="K20" s="49"/>
      <c r="L20" s="49"/>
      <c r="M20" s="49"/>
      <c r="N20" s="43"/>
      <c r="O20" s="42" t="s">
        <v>27</v>
      </c>
      <c r="P20" s="43"/>
      <c r="Q20" s="60" t="s">
        <v>28</v>
      </c>
      <c r="R20" s="61"/>
      <c r="S20" s="61"/>
      <c r="T20" s="62"/>
      <c r="U20" s="71">
        <f>U17</f>
        <v>0.98</v>
      </c>
      <c r="V20" s="72"/>
      <c r="W20" s="72"/>
      <c r="X20" s="73"/>
      <c r="Y20" s="51">
        <v>1798</v>
      </c>
      <c r="Z20" s="52"/>
      <c r="AA20" s="52"/>
      <c r="AB20" s="52"/>
      <c r="AC20" s="53"/>
      <c r="AD20" s="54">
        <f t="shared" si="0"/>
        <v>1762.04</v>
      </c>
      <c r="AE20" s="55"/>
      <c r="AF20" s="55"/>
      <c r="AG20" s="56"/>
      <c r="AH20" s="25"/>
    </row>
    <row r="21" spans="1:34" s="12" customFormat="1" ht="33.75" customHeight="1">
      <c r="A21" s="57" t="s">
        <v>45</v>
      </c>
      <c r="B21" s="58"/>
      <c r="C21" s="57" t="s">
        <v>35</v>
      </c>
      <c r="D21" s="59"/>
      <c r="E21" s="58"/>
      <c r="F21" s="42" t="s">
        <v>36</v>
      </c>
      <c r="G21" s="49"/>
      <c r="H21" s="49"/>
      <c r="I21" s="49"/>
      <c r="J21" s="49"/>
      <c r="K21" s="49"/>
      <c r="L21" s="49"/>
      <c r="M21" s="49"/>
      <c r="N21" s="43"/>
      <c r="O21" s="42" t="s">
        <v>37</v>
      </c>
      <c r="P21" s="43"/>
      <c r="Q21" s="60" t="s">
        <v>28</v>
      </c>
      <c r="R21" s="61"/>
      <c r="S21" s="61"/>
      <c r="T21" s="62"/>
      <c r="U21" s="71">
        <f>U20</f>
        <v>0.98</v>
      </c>
      <c r="V21" s="72"/>
      <c r="W21" s="72"/>
      <c r="X21" s="73"/>
      <c r="Y21" s="51">
        <v>1795</v>
      </c>
      <c r="Z21" s="52"/>
      <c r="AA21" s="52"/>
      <c r="AB21" s="52"/>
      <c r="AC21" s="53"/>
      <c r="AD21" s="54">
        <f t="shared" si="0"/>
        <v>1759.1</v>
      </c>
      <c r="AE21" s="55"/>
      <c r="AF21" s="55"/>
      <c r="AG21" s="56"/>
      <c r="AH21" s="25"/>
    </row>
    <row r="22" spans="1:33" s="12" customFormat="1" ht="69.75" customHeight="1">
      <c r="A22" s="57" t="s">
        <v>57</v>
      </c>
      <c r="B22" s="58"/>
      <c r="C22" s="57" t="s">
        <v>32</v>
      </c>
      <c r="D22" s="59"/>
      <c r="E22" s="58"/>
      <c r="F22" s="42" t="s">
        <v>29</v>
      </c>
      <c r="G22" s="49"/>
      <c r="H22" s="49"/>
      <c r="I22" s="49"/>
      <c r="J22" s="49"/>
      <c r="K22" s="49"/>
      <c r="L22" s="49"/>
      <c r="M22" s="49"/>
      <c r="N22" s="43"/>
      <c r="O22" s="42" t="s">
        <v>18</v>
      </c>
      <c r="P22" s="43"/>
      <c r="Q22" s="60" t="s">
        <v>19</v>
      </c>
      <c r="R22" s="61"/>
      <c r="S22" s="61"/>
      <c r="T22" s="62"/>
      <c r="U22" s="71">
        <v>3.145</v>
      </c>
      <c r="V22" s="72"/>
      <c r="W22" s="72"/>
      <c r="X22" s="73"/>
      <c r="Y22" s="51">
        <f>471*35</f>
        <v>16485</v>
      </c>
      <c r="Z22" s="52"/>
      <c r="AA22" s="52"/>
      <c r="AB22" s="52"/>
      <c r="AC22" s="53"/>
      <c r="AD22" s="54">
        <f>U22*Y22</f>
        <v>51845.325</v>
      </c>
      <c r="AE22" s="55"/>
      <c r="AF22" s="55"/>
      <c r="AG22" s="56"/>
    </row>
    <row r="23" spans="1:33" s="31" customFormat="1" ht="18" customHeight="1">
      <c r="A23" s="57"/>
      <c r="B23" s="58"/>
      <c r="C23" s="57"/>
      <c r="D23" s="59"/>
      <c r="E23" s="58"/>
      <c r="F23" s="63" t="s">
        <v>20</v>
      </c>
      <c r="G23" s="64"/>
      <c r="H23" s="64"/>
      <c r="I23" s="64"/>
      <c r="J23" s="64"/>
      <c r="K23" s="64"/>
      <c r="L23" s="64"/>
      <c r="M23" s="64"/>
      <c r="N23" s="65"/>
      <c r="O23" s="42"/>
      <c r="P23" s="43"/>
      <c r="Q23" s="42"/>
      <c r="R23" s="49"/>
      <c r="S23" s="49"/>
      <c r="T23" s="43"/>
      <c r="U23" s="42"/>
      <c r="V23" s="49"/>
      <c r="W23" s="49"/>
      <c r="X23" s="43"/>
      <c r="Y23" s="46"/>
      <c r="Z23" s="47"/>
      <c r="AA23" s="47"/>
      <c r="AB23" s="47"/>
      <c r="AC23" s="48"/>
      <c r="AD23" s="54">
        <f>AD21+AD22</f>
        <v>53604.424999999996</v>
      </c>
      <c r="AE23" s="55"/>
      <c r="AF23" s="55"/>
      <c r="AG23" s="56"/>
    </row>
    <row r="24" spans="1:33" s="31" customFormat="1" ht="18.75" customHeight="1">
      <c r="A24" s="57"/>
      <c r="B24" s="58"/>
      <c r="C24" s="57"/>
      <c r="D24" s="59"/>
      <c r="E24" s="58"/>
      <c r="F24" s="60" t="s">
        <v>21</v>
      </c>
      <c r="G24" s="61"/>
      <c r="H24" s="61"/>
      <c r="I24" s="61"/>
      <c r="J24" s="61"/>
      <c r="K24" s="61"/>
      <c r="L24" s="61"/>
      <c r="M24" s="61"/>
      <c r="N24" s="62"/>
      <c r="O24" s="42"/>
      <c r="P24" s="43"/>
      <c r="Q24" s="42"/>
      <c r="R24" s="49"/>
      <c r="S24" s="49"/>
      <c r="T24" s="43"/>
      <c r="U24" s="42"/>
      <c r="V24" s="49"/>
      <c r="W24" s="49"/>
      <c r="X24" s="43"/>
      <c r="Y24" s="46"/>
      <c r="Z24" s="47"/>
      <c r="AA24" s="47"/>
      <c r="AB24" s="47"/>
      <c r="AC24" s="48"/>
      <c r="AD24" s="54">
        <f>AD15+AD16+AD17+AD18+AD19+AD20</f>
        <v>592331.738</v>
      </c>
      <c r="AE24" s="55"/>
      <c r="AF24" s="55"/>
      <c r="AG24" s="56"/>
    </row>
    <row r="25" spans="1:33" s="31" customFormat="1" ht="62.25" customHeight="1">
      <c r="A25" s="57"/>
      <c r="B25" s="58"/>
      <c r="C25" s="57"/>
      <c r="D25" s="59"/>
      <c r="E25" s="58"/>
      <c r="F25" s="63" t="s">
        <v>69</v>
      </c>
      <c r="G25" s="64"/>
      <c r="H25" s="64"/>
      <c r="I25" s="64"/>
      <c r="J25" s="64"/>
      <c r="K25" s="64"/>
      <c r="L25" s="64"/>
      <c r="M25" s="64"/>
      <c r="N25" s="65"/>
      <c r="O25" s="42"/>
      <c r="P25" s="43"/>
      <c r="Q25" s="42"/>
      <c r="R25" s="49"/>
      <c r="S25" s="49"/>
      <c r="T25" s="43"/>
      <c r="U25" s="42"/>
      <c r="V25" s="49"/>
      <c r="W25" s="49"/>
      <c r="X25" s="43"/>
      <c r="Y25" s="46"/>
      <c r="Z25" s="47"/>
      <c r="AA25" s="47"/>
      <c r="AB25" s="47"/>
      <c r="AC25" s="48"/>
      <c r="AD25" s="54">
        <f>AD23*1.078*1.155*1.071*1.037*1.029*1.045*1.032*1.036*1.039</f>
        <v>88543.41733731379</v>
      </c>
      <c r="AE25" s="55"/>
      <c r="AF25" s="55"/>
      <c r="AG25" s="56"/>
    </row>
    <row r="26" spans="1:33" s="31" customFormat="1" ht="36" customHeight="1">
      <c r="A26" s="44"/>
      <c r="B26" s="45"/>
      <c r="C26" s="35"/>
      <c r="D26" s="36"/>
      <c r="E26" s="37"/>
      <c r="F26" s="86" t="s">
        <v>38</v>
      </c>
      <c r="G26" s="87"/>
      <c r="H26" s="87"/>
      <c r="I26" s="87"/>
      <c r="J26" s="87"/>
      <c r="K26" s="87"/>
      <c r="L26" s="87"/>
      <c r="M26" s="87"/>
      <c r="N26" s="88"/>
      <c r="O26" s="39"/>
      <c r="P26" s="41"/>
      <c r="Q26" s="42"/>
      <c r="R26" s="49"/>
      <c r="S26" s="49"/>
      <c r="T26" s="43"/>
      <c r="U26" s="42"/>
      <c r="V26" s="49"/>
      <c r="W26" s="49"/>
      <c r="X26" s="43"/>
      <c r="Y26" s="46"/>
      <c r="Z26" s="47"/>
      <c r="AA26" s="47"/>
      <c r="AB26" s="47"/>
      <c r="AC26" s="48"/>
      <c r="AD26" s="89">
        <f>AD24*1*1.036*1.039</f>
        <v>637588.252110152</v>
      </c>
      <c r="AE26" s="90"/>
      <c r="AF26" s="90"/>
      <c r="AG26" s="91"/>
    </row>
    <row r="27" spans="1:34" s="31" customFormat="1" ht="18" customHeight="1">
      <c r="A27" s="44"/>
      <c r="B27" s="45"/>
      <c r="C27" s="35"/>
      <c r="D27" s="36"/>
      <c r="E27" s="37"/>
      <c r="F27" s="86" t="s">
        <v>11</v>
      </c>
      <c r="G27" s="87"/>
      <c r="H27" s="87"/>
      <c r="I27" s="87"/>
      <c r="J27" s="87"/>
      <c r="K27" s="87"/>
      <c r="L27" s="87"/>
      <c r="M27" s="87"/>
      <c r="N27" s="88"/>
      <c r="O27" s="39"/>
      <c r="P27" s="41"/>
      <c r="Q27" s="42"/>
      <c r="R27" s="49"/>
      <c r="S27" s="49"/>
      <c r="T27" s="43"/>
      <c r="U27" s="42"/>
      <c r="V27" s="49"/>
      <c r="W27" s="49"/>
      <c r="X27" s="43"/>
      <c r="Y27" s="46"/>
      <c r="Z27" s="47"/>
      <c r="AA27" s="47"/>
      <c r="AB27" s="47"/>
      <c r="AC27" s="48"/>
      <c r="AD27" s="92">
        <f>AD26+AD25</f>
        <v>726131.6694474658</v>
      </c>
      <c r="AE27" s="93"/>
      <c r="AF27" s="93"/>
      <c r="AG27" s="94"/>
      <c r="AH27" s="32"/>
    </row>
    <row r="28" spans="1:33" s="31" customFormat="1" ht="21" customHeight="1">
      <c r="A28" s="44"/>
      <c r="B28" s="45"/>
      <c r="C28" s="35"/>
      <c r="D28" s="36"/>
      <c r="E28" s="37"/>
      <c r="F28" s="86" t="s">
        <v>12</v>
      </c>
      <c r="G28" s="87"/>
      <c r="H28" s="87"/>
      <c r="I28" s="87"/>
      <c r="J28" s="87"/>
      <c r="K28" s="87"/>
      <c r="L28" s="87"/>
      <c r="M28" s="87"/>
      <c r="N28" s="88"/>
      <c r="O28" s="39"/>
      <c r="P28" s="41"/>
      <c r="Q28" s="42"/>
      <c r="R28" s="49"/>
      <c r="S28" s="49"/>
      <c r="T28" s="43"/>
      <c r="U28" s="42"/>
      <c r="V28" s="49"/>
      <c r="W28" s="49"/>
      <c r="X28" s="43"/>
      <c r="Y28" s="46"/>
      <c r="Z28" s="47"/>
      <c r="AA28" s="47"/>
      <c r="AB28" s="47"/>
      <c r="AC28" s="48"/>
      <c r="AD28" s="89">
        <v>7202</v>
      </c>
      <c r="AE28" s="90"/>
      <c r="AF28" s="90"/>
      <c r="AG28" s="91"/>
    </row>
    <row r="29" spans="1:33" ht="21" customHeight="1">
      <c r="A29" s="33"/>
      <c r="B29" s="34"/>
      <c r="C29" s="35"/>
      <c r="D29" s="36"/>
      <c r="E29" s="37"/>
      <c r="F29" s="83" t="s">
        <v>11</v>
      </c>
      <c r="G29" s="84"/>
      <c r="H29" s="84"/>
      <c r="I29" s="84"/>
      <c r="J29" s="84"/>
      <c r="K29" s="84"/>
      <c r="L29" s="84"/>
      <c r="M29" s="84"/>
      <c r="N29" s="85"/>
      <c r="O29" s="39"/>
      <c r="P29" s="41"/>
      <c r="Q29" s="42"/>
      <c r="R29" s="49"/>
      <c r="S29" s="49"/>
      <c r="T29" s="43"/>
      <c r="U29" s="42"/>
      <c r="V29" s="49"/>
      <c r="W29" s="49"/>
      <c r="X29" s="43"/>
      <c r="Y29" s="46"/>
      <c r="Z29" s="47"/>
      <c r="AA29" s="47"/>
      <c r="AB29" s="47"/>
      <c r="AC29" s="48"/>
      <c r="AD29" s="74">
        <f>AD25+AD26+AD28</f>
        <v>733333.6694474658</v>
      </c>
      <c r="AE29" s="75"/>
      <c r="AF29" s="75"/>
      <c r="AG29" s="76"/>
    </row>
    <row r="30" spans="1:36" ht="15.75" customHeight="1">
      <c r="A30" s="33"/>
      <c r="B30" s="34"/>
      <c r="C30" s="35"/>
      <c r="D30" s="36"/>
      <c r="E30" s="37"/>
      <c r="F30" s="80" t="s">
        <v>22</v>
      </c>
      <c r="G30" s="81"/>
      <c r="H30" s="81"/>
      <c r="I30" s="81"/>
      <c r="J30" s="81"/>
      <c r="K30" s="81"/>
      <c r="L30" s="81"/>
      <c r="M30" s="81"/>
      <c r="N30" s="82"/>
      <c r="O30" s="39"/>
      <c r="P30" s="41"/>
      <c r="Q30" s="42"/>
      <c r="R30" s="49"/>
      <c r="S30" s="49"/>
      <c r="T30" s="43"/>
      <c r="U30" s="42"/>
      <c r="V30" s="49"/>
      <c r="W30" s="49"/>
      <c r="X30" s="43"/>
      <c r="Y30" s="46"/>
      <c r="Z30" s="47"/>
      <c r="AA30" s="47"/>
      <c r="AB30" s="47"/>
      <c r="AC30" s="48"/>
      <c r="AD30" s="74">
        <f>ROUND(AD29*0.2,2)</f>
        <v>146666.73</v>
      </c>
      <c r="AE30" s="75"/>
      <c r="AF30" s="75"/>
      <c r="AG30" s="76"/>
      <c r="AH30" s="28">
        <f>AD29+AD30</f>
        <v>880000.3994474658</v>
      </c>
      <c r="AI30">
        <v>880000</v>
      </c>
      <c r="AJ30" s="28">
        <f>AI30-AH30</f>
        <v>-0.39944746578112245</v>
      </c>
    </row>
    <row r="31" spans="1:33" s="12" customFormat="1" ht="32.25" customHeight="1">
      <c r="A31" s="57" t="s">
        <v>61</v>
      </c>
      <c r="B31" s="58"/>
      <c r="C31" s="57" t="s">
        <v>68</v>
      </c>
      <c r="D31" s="59"/>
      <c r="E31" s="58"/>
      <c r="F31" s="42" t="s">
        <v>59</v>
      </c>
      <c r="G31" s="49"/>
      <c r="H31" s="49"/>
      <c r="I31" s="49"/>
      <c r="J31" s="49"/>
      <c r="K31" s="49"/>
      <c r="L31" s="49"/>
      <c r="M31" s="49"/>
      <c r="N31" s="43"/>
      <c r="O31" s="42" t="s">
        <v>65</v>
      </c>
      <c r="P31" s="43"/>
      <c r="Q31" s="60" t="s">
        <v>60</v>
      </c>
      <c r="R31" s="61"/>
      <c r="S31" s="61"/>
      <c r="T31" s="62"/>
      <c r="U31" s="51">
        <v>4</v>
      </c>
      <c r="V31" s="52"/>
      <c r="W31" s="52"/>
      <c r="X31" s="53"/>
      <c r="Y31" s="51">
        <v>4000</v>
      </c>
      <c r="Z31" s="52"/>
      <c r="AA31" s="52"/>
      <c r="AB31" s="52"/>
      <c r="AC31" s="53"/>
      <c r="AD31" s="54">
        <f>U31*Y31</f>
        <v>16000</v>
      </c>
      <c r="AE31" s="55"/>
      <c r="AF31" s="55"/>
      <c r="AG31" s="56"/>
    </row>
    <row r="32" spans="1:33" s="12" customFormat="1" ht="36.75" customHeight="1">
      <c r="A32" s="57" t="s">
        <v>62</v>
      </c>
      <c r="B32" s="58"/>
      <c r="C32" s="57" t="s">
        <v>67</v>
      </c>
      <c r="D32" s="59"/>
      <c r="E32" s="58"/>
      <c r="F32" s="42" t="s">
        <v>64</v>
      </c>
      <c r="G32" s="49"/>
      <c r="H32" s="49"/>
      <c r="I32" s="49"/>
      <c r="J32" s="49"/>
      <c r="K32" s="49"/>
      <c r="L32" s="49"/>
      <c r="M32" s="49"/>
      <c r="N32" s="43"/>
      <c r="O32" s="42" t="s">
        <v>66</v>
      </c>
      <c r="P32" s="43"/>
      <c r="Q32" s="60" t="s">
        <v>63</v>
      </c>
      <c r="R32" s="61"/>
      <c r="S32" s="61"/>
      <c r="T32" s="62"/>
      <c r="U32" s="51">
        <v>6</v>
      </c>
      <c r="V32" s="52"/>
      <c r="W32" s="52"/>
      <c r="X32" s="53"/>
      <c r="Y32" s="51">
        <v>686</v>
      </c>
      <c r="Z32" s="52"/>
      <c r="AA32" s="52"/>
      <c r="AB32" s="52"/>
      <c r="AC32" s="53"/>
      <c r="AD32" s="54">
        <f>U32*Y32</f>
        <v>4116</v>
      </c>
      <c r="AE32" s="55"/>
      <c r="AF32" s="55"/>
      <c r="AG32" s="56"/>
    </row>
    <row r="33" spans="1:36" ht="18.75" customHeight="1">
      <c r="A33" s="33"/>
      <c r="B33" s="38"/>
      <c r="C33" s="38"/>
      <c r="D33" s="38"/>
      <c r="E33" s="34"/>
      <c r="F33" s="77" t="s">
        <v>23</v>
      </c>
      <c r="G33" s="78"/>
      <c r="H33" s="78"/>
      <c r="I33" s="78"/>
      <c r="J33" s="78"/>
      <c r="K33" s="78"/>
      <c r="L33" s="78"/>
      <c r="M33" s="78"/>
      <c r="N33" s="7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  <c r="AD33" s="74">
        <f>AD29+AD30+AD31+AD32</f>
        <v>900116.3994474658</v>
      </c>
      <c r="AE33" s="75"/>
      <c r="AF33" s="75"/>
      <c r="AG33" s="76"/>
      <c r="AH33" s="28">
        <f>AD33</f>
        <v>900116.3994474658</v>
      </c>
      <c r="AI33">
        <v>800000</v>
      </c>
      <c r="AJ33">
        <v>100</v>
      </c>
    </row>
    <row r="34" spans="1:36" ht="18.75">
      <c r="A34" s="14"/>
      <c r="B34" s="14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>
        <v>880000</v>
      </c>
      <c r="AJ34" s="29">
        <f>AH37*AJ33/AI33</f>
        <v>0.5145</v>
      </c>
    </row>
    <row r="35" spans="16:34" ht="18.75"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H35" s="28">
        <f>AH33-AH34</f>
        <v>20116.39944746578</v>
      </c>
    </row>
    <row r="36" spans="34:36" ht="12.75">
      <c r="AH36">
        <v>16000</v>
      </c>
      <c r="AJ36">
        <f>AH36*AJ33/AI33</f>
        <v>2</v>
      </c>
    </row>
    <row r="37" spans="5:34" ht="18.75"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3"/>
      <c r="V37" s="24"/>
      <c r="W37" s="24"/>
      <c r="X37" s="24"/>
      <c r="Y37" s="20"/>
      <c r="Z37" s="20"/>
      <c r="AA37" s="20"/>
      <c r="AB37" s="20"/>
      <c r="AC37" s="20"/>
      <c r="AD37" s="20"/>
      <c r="AE37" s="20"/>
      <c r="AF37" s="20"/>
      <c r="AH37" s="28">
        <f>AD32</f>
        <v>4116</v>
      </c>
    </row>
    <row r="38" spans="34:36" ht="12.75">
      <c r="AH38" s="28">
        <f>AH36+AH37</f>
        <v>20116</v>
      </c>
      <c r="AJ38" s="30">
        <f>AH38*AJ33/AI33</f>
        <v>2.5145</v>
      </c>
    </row>
    <row r="39" ht="12.75">
      <c r="AH39" s="28">
        <f>AH33-AH34</f>
        <v>20116.39944746578</v>
      </c>
    </row>
  </sheetData>
  <sheetProtection/>
  <mergeCells count="169">
    <mergeCell ref="A20:B20"/>
    <mergeCell ref="C20:E20"/>
    <mergeCell ref="F20:N20"/>
    <mergeCell ref="O20:P20"/>
    <mergeCell ref="Q12:T13"/>
    <mergeCell ref="U12:AG12"/>
    <mergeCell ref="C13:E13"/>
    <mergeCell ref="U13:X13"/>
    <mergeCell ref="Y13:AC13"/>
    <mergeCell ref="O14:P14"/>
    <mergeCell ref="A14:B14"/>
    <mergeCell ref="C14:E14"/>
    <mergeCell ref="F14:N14"/>
    <mergeCell ref="Y15:AC15"/>
    <mergeCell ref="AD17:AG17"/>
    <mergeCell ref="Q14:T14"/>
    <mergeCell ref="U14:X14"/>
    <mergeCell ref="Q15:T15"/>
    <mergeCell ref="A16:B16"/>
    <mergeCell ref="C16:E16"/>
    <mergeCell ref="AD18:AG18"/>
    <mergeCell ref="AD13:AG13"/>
    <mergeCell ref="Y14:AC14"/>
    <mergeCell ref="AD14:AG14"/>
    <mergeCell ref="P35:AB35"/>
    <mergeCell ref="A10:AG10"/>
    <mergeCell ref="F22:N22"/>
    <mergeCell ref="AD22:AG22"/>
    <mergeCell ref="A15:B15"/>
    <mergeCell ref="C15:E15"/>
    <mergeCell ref="A12:E12"/>
    <mergeCell ref="F12:N13"/>
    <mergeCell ref="O12:P13"/>
    <mergeCell ref="A13:B13"/>
    <mergeCell ref="O22:P22"/>
    <mergeCell ref="A18:B18"/>
    <mergeCell ref="F18:N18"/>
    <mergeCell ref="F15:N15"/>
    <mergeCell ref="O15:P15"/>
    <mergeCell ref="F19:N19"/>
    <mergeCell ref="F23:N23"/>
    <mergeCell ref="A19:B19"/>
    <mergeCell ref="C19:E19"/>
    <mergeCell ref="AD15:AG15"/>
    <mergeCell ref="U17:X17"/>
    <mergeCell ref="Y17:AC17"/>
    <mergeCell ref="U15:X15"/>
    <mergeCell ref="AD20:AG20"/>
    <mergeCell ref="A17:B17"/>
    <mergeCell ref="C18:E18"/>
    <mergeCell ref="C23:E23"/>
    <mergeCell ref="F17:N17"/>
    <mergeCell ref="A22:B22"/>
    <mergeCell ref="C22:E22"/>
    <mergeCell ref="A23:B23"/>
    <mergeCell ref="U20:X20"/>
    <mergeCell ref="C17:E17"/>
    <mergeCell ref="O17:P17"/>
    <mergeCell ref="Q17:T17"/>
    <mergeCell ref="Q20:T20"/>
    <mergeCell ref="AD24:AG24"/>
    <mergeCell ref="Y22:AC22"/>
    <mergeCell ref="AD25:AG25"/>
    <mergeCell ref="Q22:T22"/>
    <mergeCell ref="Y18:AC18"/>
    <mergeCell ref="O18:P18"/>
    <mergeCell ref="Q18:T18"/>
    <mergeCell ref="U18:X18"/>
    <mergeCell ref="Y20:AC20"/>
    <mergeCell ref="Q25:T25"/>
    <mergeCell ref="F24:N24"/>
    <mergeCell ref="U22:X22"/>
    <mergeCell ref="AD29:AG29"/>
    <mergeCell ref="F26:N26"/>
    <mergeCell ref="AD26:AG26"/>
    <mergeCell ref="F27:N27"/>
    <mergeCell ref="AD27:AG27"/>
    <mergeCell ref="F28:N28"/>
    <mergeCell ref="AD28:AG28"/>
    <mergeCell ref="AD23:AG23"/>
    <mergeCell ref="U21:X21"/>
    <mergeCell ref="Y21:AC21"/>
    <mergeCell ref="AD30:AG30"/>
    <mergeCell ref="F33:N33"/>
    <mergeCell ref="AD33:AG33"/>
    <mergeCell ref="A24:B24"/>
    <mergeCell ref="C24:E24"/>
    <mergeCell ref="A25:B25"/>
    <mergeCell ref="C25:E25"/>
    <mergeCell ref="F30:N30"/>
    <mergeCell ref="Y19:AC19"/>
    <mergeCell ref="AD19:AG19"/>
    <mergeCell ref="Y16:AC16"/>
    <mergeCell ref="AD16:AG16"/>
    <mergeCell ref="AD21:AG21"/>
    <mergeCell ref="A21:B21"/>
    <mergeCell ref="C21:E21"/>
    <mergeCell ref="F21:N21"/>
    <mergeCell ref="O21:P21"/>
    <mergeCell ref="Q21:T21"/>
    <mergeCell ref="F16:N16"/>
    <mergeCell ref="O16:P16"/>
    <mergeCell ref="Q16:T16"/>
    <mergeCell ref="U16:X16"/>
    <mergeCell ref="O31:P31"/>
    <mergeCell ref="Q31:T31"/>
    <mergeCell ref="U31:X31"/>
    <mergeCell ref="O19:P19"/>
    <mergeCell ref="Q19:T19"/>
    <mergeCell ref="U19:X19"/>
    <mergeCell ref="O23:P23"/>
    <mergeCell ref="Q23:T23"/>
    <mergeCell ref="U23:X23"/>
    <mergeCell ref="Y23:AC23"/>
    <mergeCell ref="F25:N25"/>
    <mergeCell ref="A31:B31"/>
    <mergeCell ref="C31:E31"/>
    <mergeCell ref="F31:N31"/>
    <mergeCell ref="A28:B28"/>
    <mergeCell ref="C28:E28"/>
    <mergeCell ref="AD31:AG31"/>
    <mergeCell ref="A32:B32"/>
    <mergeCell ref="C32:E32"/>
    <mergeCell ref="F32:N32"/>
    <mergeCell ref="O32:P32"/>
    <mergeCell ref="Q32:T32"/>
    <mergeCell ref="U32:X32"/>
    <mergeCell ref="Y32:AC32"/>
    <mergeCell ref="AD32:AG32"/>
    <mergeCell ref="O28:P28"/>
    <mergeCell ref="O29:P29"/>
    <mergeCell ref="O30:P30"/>
    <mergeCell ref="Y29:AC29"/>
    <mergeCell ref="Y30:AC30"/>
    <mergeCell ref="A11:AG11"/>
    <mergeCell ref="O24:P24"/>
    <mergeCell ref="Q24:T24"/>
    <mergeCell ref="U24:X24"/>
    <mergeCell ref="Y24:AC24"/>
    <mergeCell ref="Q26:T26"/>
    <mergeCell ref="Q27:T27"/>
    <mergeCell ref="Q28:T28"/>
    <mergeCell ref="Q29:T29"/>
    <mergeCell ref="Q30:T30"/>
    <mergeCell ref="U25:X25"/>
    <mergeCell ref="U29:X29"/>
    <mergeCell ref="U30:X30"/>
    <mergeCell ref="Y25:AC25"/>
    <mergeCell ref="U26:X26"/>
    <mergeCell ref="Y26:AC26"/>
    <mergeCell ref="U27:X27"/>
    <mergeCell ref="Y27:AC27"/>
    <mergeCell ref="U28:X28"/>
    <mergeCell ref="Y28:AC28"/>
    <mergeCell ref="O25:P25"/>
    <mergeCell ref="O26:P26"/>
    <mergeCell ref="A26:B26"/>
    <mergeCell ref="C26:E26"/>
    <mergeCell ref="A27:B27"/>
    <mergeCell ref="C27:E27"/>
    <mergeCell ref="O27:P27"/>
    <mergeCell ref="A29:B29"/>
    <mergeCell ref="C29:E29"/>
    <mergeCell ref="A30:B30"/>
    <mergeCell ref="C30:E30"/>
    <mergeCell ref="A33:E33"/>
    <mergeCell ref="O33:AC33"/>
    <mergeCell ref="Y31:AC31"/>
    <mergeCell ref="F29:N29"/>
  </mergeCells>
  <printOptions/>
  <pageMargins left="0.9055118110236221" right="0.31496062992125984" top="0.7480314960629921" bottom="0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2022-04-14T10:19:47Z</cp:lastPrinted>
  <dcterms:created xsi:type="dcterms:W3CDTF">2002-02-11T05:58:42Z</dcterms:created>
  <dcterms:modified xsi:type="dcterms:W3CDTF">2022-04-18T19:36:38Z</dcterms:modified>
  <cp:category/>
  <cp:version/>
  <cp:contentType/>
  <cp:contentStatus/>
</cp:coreProperties>
</file>